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utate\E\MY DOCUMENTS\miha\my documents\EMERGENT\2015\SIT FIN TRIM III\"/>
    </mc:Choice>
  </mc:AlternateContent>
  <bookViews>
    <workbookView xWindow="0" yWindow="0" windowWidth="19200" windowHeight="11145" activeTab="1"/>
  </bookViews>
  <sheets>
    <sheet name="Situatia pozititei financiare" sheetId="2" r:id="rId1"/>
    <sheet name="Situatia rezultatului global" sheetId="3" r:id="rId2"/>
  </sheets>
  <definedNames>
    <definedName name="_xlnm.Print_Area" localSheetId="0">'Situatia pozititei financiare'!$A$1:$D$39</definedName>
    <definedName name="_xlnm.Print_Area" localSheetId="1">'Situatia rezultatului global'!$A$1:$D$41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" l="1"/>
  <c r="J6" i="3"/>
  <c r="J8" i="3" s="1"/>
  <c r="J10" i="3" s="1"/>
  <c r="E28" i="2" l="1"/>
  <c r="F32" i="2" l="1"/>
  <c r="I22" i="2"/>
  <c r="G28" i="2"/>
  <c r="G27" i="2"/>
  <c r="K12" i="2" l="1"/>
  <c r="K13" i="2"/>
  <c r="K14" i="2"/>
  <c r="K11" i="2"/>
  <c r="I25" i="2"/>
  <c r="I12" i="2"/>
  <c r="I13" i="2"/>
  <c r="I14" i="2"/>
  <c r="I15" i="2"/>
  <c r="I11" i="2"/>
  <c r="G18" i="2" l="1"/>
  <c r="G29" i="2" l="1"/>
  <c r="F25" i="2" l="1"/>
  <c r="H29" i="2" s="1"/>
  <c r="K25" i="2"/>
  <c r="J11" i="2" l="1"/>
  <c r="F27" i="2"/>
  <c r="J13" i="2"/>
  <c r="J15" i="2"/>
  <c r="K15" i="2"/>
  <c r="J12" i="2"/>
  <c r="J14" i="2"/>
  <c r="F15" i="2"/>
  <c r="H18" i="2" s="1"/>
  <c r="K22" i="2" l="1"/>
  <c r="J22" i="2" l="1"/>
  <c r="J25" i="2"/>
</calcChain>
</file>

<file path=xl/sharedStrings.xml><?xml version="1.0" encoding="utf-8"?>
<sst xmlns="http://schemas.openxmlformats.org/spreadsheetml/2006/main" count="96" uniqueCount="82">
  <si>
    <t>STK EMERGENT ADMINISTRAT DE STK FINANCIAL S.A.I. S.A.</t>
  </si>
  <si>
    <t>Cluj-Napoca, Heltai Gaspar 29, Jud. Cluj, Tel. 0264-591982</t>
  </si>
  <si>
    <t>Dec. C.N.V.M.: 20/16.03.2006</t>
  </si>
  <si>
    <t>SITUATIA REZULTATULUI GLOBAL CONFORM IFRS    -</t>
  </si>
  <si>
    <t>Cont de profit si pierdere</t>
  </si>
  <si>
    <t>In lei</t>
  </si>
  <si>
    <t>Venituri</t>
  </si>
  <si>
    <t>Venituri din dividende</t>
  </si>
  <si>
    <t>Venituri din dobanzi</t>
  </si>
  <si>
    <t>Venituri din actiuni gratuite aferente activelor financiare la valoarea justa prin contul de profit</t>
  </si>
  <si>
    <t>Castig net  din reevaluarea activelor financiare la valoarea justa prin contul de profit si pierdere</t>
  </si>
  <si>
    <t>Venituri din investiţii financiare cedate</t>
  </si>
  <si>
    <t>Cheltuieli</t>
  </si>
  <si>
    <t>Comisioane de administrare, onorarii , cheltuieli bancare</t>
  </si>
  <si>
    <t>Pierderi din investitii financiare cedate</t>
  </si>
  <si>
    <t>Pierdere neta din reevaluarea activelor financiare la valoarea justa prin contul de profit si pierdere</t>
  </si>
  <si>
    <t>Pierderi din deprecierea activelor dispon pt vanzare</t>
  </si>
  <si>
    <t>Profit inainte de impozitare</t>
  </si>
  <si>
    <t>Impozit-nu este cazul</t>
  </si>
  <si>
    <t>Profit net al exercitiului financiar</t>
  </si>
  <si>
    <t>Alte elemente ale rezultatului global</t>
  </si>
  <si>
    <t>Total rezultat global aferent perioadei</t>
  </si>
  <si>
    <t>Rezultat pe actiune</t>
  </si>
  <si>
    <t>De baza</t>
  </si>
  <si>
    <t>Diluat</t>
  </si>
  <si>
    <t>Numar de unitati de fond : 609.753</t>
  </si>
  <si>
    <t>ADMINISTRATOR,</t>
  </si>
  <si>
    <t>INTOCMIT</t>
  </si>
  <si>
    <r>
      <t xml:space="preserve">Numele si prenumele </t>
    </r>
    <r>
      <rPr>
        <u/>
        <sz val="12"/>
        <rFont val="Times New Roman"/>
        <family val="1"/>
      </rPr>
      <t xml:space="preserve"> PASCU NICOLAE</t>
    </r>
  </si>
  <si>
    <t xml:space="preserve">Semnatura </t>
  </si>
  <si>
    <t>Semnatura</t>
  </si>
  <si>
    <t xml:space="preserve">Stampila unitatii </t>
  </si>
  <si>
    <t>SITUATIA POZITIEI FINANCIARE CONFORM IFRS- Bilant</t>
  </si>
  <si>
    <t>Active</t>
  </si>
  <si>
    <t>Investitii financiare disponibile pentru vanzare</t>
  </si>
  <si>
    <t>Investitii financiare disponibile pentru tranzactionare</t>
  </si>
  <si>
    <t>Creante  comerciale</t>
  </si>
  <si>
    <t>Numerar si echivalente de numerar</t>
  </si>
  <si>
    <t>TOTAL ACTIVE</t>
  </si>
  <si>
    <t>Capital privind unitatile de fond</t>
  </si>
  <si>
    <t>Prime de emisiune</t>
  </si>
  <si>
    <t>Rezultat reportat din trecere la IFRS</t>
  </si>
  <si>
    <t>Rezerve</t>
  </si>
  <si>
    <t xml:space="preserve">Rezultat reportat </t>
  </si>
  <si>
    <t>Total datorii financiare pe termen lung(similar capital propriu)</t>
  </si>
  <si>
    <t>Datorii comerciale</t>
  </si>
  <si>
    <t>Alte datorii( din tranzactii cu titluri)</t>
  </si>
  <si>
    <t>Total datorii curente</t>
  </si>
  <si>
    <t>TOTAL PASIVE</t>
  </si>
  <si>
    <t>VALOAREA ACTIV NET(TOTAL ACTIVE-DATORII CURENTE)</t>
  </si>
  <si>
    <t>VALOAREA ACTIVULUI NET UNITAR (VUAN)</t>
  </si>
  <si>
    <t>Numar unitati de fond 609.753</t>
  </si>
  <si>
    <t>30.09.2014</t>
  </si>
  <si>
    <t>31.12.2014</t>
  </si>
  <si>
    <t>refe</t>
  </si>
  <si>
    <t>div neincasat</t>
  </si>
  <si>
    <t>audit</t>
  </si>
  <si>
    <t>ASF</t>
  </si>
  <si>
    <t>venituri din diferente de curs valutar</t>
  </si>
  <si>
    <t>cheltuieli din diferente de curs valutar</t>
  </si>
  <si>
    <t>DC</t>
  </si>
  <si>
    <t>Conturi curente ron si valuta si depozite</t>
  </si>
  <si>
    <t>Actiuni si unitati de fond</t>
  </si>
  <si>
    <t>Actiuni STK PROPERTIES, calcul activ net actiuni necotate</t>
  </si>
  <si>
    <t>30.09.2015</t>
  </si>
  <si>
    <t>pentru exercitiul financiar incheiat la 30 septembrie 2015</t>
  </si>
  <si>
    <t xml:space="preserve">BUDIAN FLORINA </t>
  </si>
  <si>
    <t>Capitalizarea fondului la 30.06.2015 este 42,07 milioane RON.</t>
  </si>
  <si>
    <t>http://www.bvb.ro/</t>
  </si>
  <si>
    <t>caut stk</t>
  </si>
  <si>
    <t>tranzactionare</t>
  </si>
  <si>
    <t>caut pret inchidere 30.06.15</t>
  </si>
  <si>
    <t>Nr unitati fond</t>
  </si>
  <si>
    <t>PRET INCHIDERE 30.06.2015</t>
  </si>
  <si>
    <t>CT 762</t>
  </si>
  <si>
    <t>CT766</t>
  </si>
  <si>
    <t>CT7651</t>
  </si>
  <si>
    <t>TV -sheet CALCULE</t>
  </si>
  <si>
    <t>CT-62</t>
  </si>
  <si>
    <t>TCH -sheet CALCULE</t>
  </si>
  <si>
    <t>CT-6651</t>
  </si>
  <si>
    <t>sheet CALCULE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</si>
</sst>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0" fontId="2" fillId="0" borderId="0" xfId="0" applyFont="1" applyFill="1"/>
    <xf numFmtId="164" fontId="2" fillId="0" borderId="0" xfId="1" applyFont="1" applyFill="1" applyAlignment="1"/>
    <xf numFmtId="0" fontId="2" fillId="0" borderId="0" xfId="0" applyFont="1" applyFill="1" applyAlignment="1"/>
    <xf numFmtId="0" fontId="3" fillId="0" borderId="0" xfId="0" applyFont="1" applyFill="1"/>
    <xf numFmtId="164" fontId="3" fillId="0" borderId="0" xfId="1" applyFont="1" applyFill="1" applyAlignment="1"/>
    <xf numFmtId="0" fontId="3" fillId="0" borderId="0" xfId="0" applyFont="1" applyFill="1" applyAlignment="1"/>
    <xf numFmtId="0" fontId="0" fillId="0" borderId="1" xfId="0" applyFill="1" applyBorder="1"/>
    <xf numFmtId="0" fontId="2" fillId="0" borderId="1" xfId="0" applyFont="1" applyFill="1" applyBorder="1" applyAlignment="1"/>
    <xf numFmtId="4" fontId="0" fillId="0" borderId="0" xfId="0" applyNumberFormat="1" applyFill="1"/>
    <xf numFmtId="0" fontId="2" fillId="0" borderId="1" xfId="0" applyFont="1" applyFill="1" applyBorder="1"/>
    <xf numFmtId="165" fontId="2" fillId="0" borderId="1" xfId="1" applyNumberFormat="1" applyFont="1" applyFill="1" applyBorder="1" applyAlignment="1"/>
    <xf numFmtId="165" fontId="2" fillId="0" borderId="1" xfId="0" applyNumberFormat="1" applyFont="1" applyFill="1" applyBorder="1" applyAlignment="1"/>
    <xf numFmtId="0" fontId="4" fillId="0" borderId="0" xfId="0" applyFont="1" applyFill="1"/>
    <xf numFmtId="0" fontId="4" fillId="0" borderId="1" xfId="0" applyFont="1" applyFill="1" applyBorder="1"/>
    <xf numFmtId="165" fontId="0" fillId="0" borderId="0" xfId="0" applyNumberFormat="1" applyFill="1"/>
    <xf numFmtId="3" fontId="0" fillId="0" borderId="0" xfId="0" applyNumberFormat="1" applyFill="1" applyAlignment="1">
      <alignment horizontal="right"/>
    </xf>
    <xf numFmtId="164" fontId="4" fillId="0" borderId="0" xfId="1" applyFont="1" applyFill="1" applyAlignment="1"/>
    <xf numFmtId="0" fontId="4" fillId="0" borderId="0" xfId="0" applyFont="1" applyFill="1" applyAlignment="1"/>
    <xf numFmtId="3" fontId="0" fillId="0" borderId="0" xfId="0" applyNumberFormat="1" applyFill="1"/>
    <xf numFmtId="165" fontId="0" fillId="0" borderId="1" xfId="1" applyNumberFormat="1" applyFont="1" applyFill="1" applyBorder="1"/>
    <xf numFmtId="0" fontId="2" fillId="0" borderId="1" xfId="0" applyFont="1" applyFill="1" applyBorder="1" applyAlignment="1">
      <alignment horizontal="left" wrapText="1"/>
    </xf>
    <xf numFmtId="165" fontId="2" fillId="0" borderId="1" xfId="1" applyNumberFormat="1" applyFont="1" applyFill="1" applyBorder="1"/>
    <xf numFmtId="164" fontId="2" fillId="0" borderId="1" xfId="1" applyNumberFormat="1" applyFont="1" applyFill="1" applyBorder="1"/>
    <xf numFmtId="3" fontId="2" fillId="0" borderId="0" xfId="0" applyNumberFormat="1" applyFont="1" applyFill="1"/>
    <xf numFmtId="164" fontId="0" fillId="0" borderId="0" xfId="0" applyNumberFormat="1" applyFill="1"/>
    <xf numFmtId="165" fontId="2" fillId="0" borderId="0" xfId="0" applyNumberFormat="1" applyFont="1" applyFill="1"/>
    <xf numFmtId="0" fontId="1" fillId="0" borderId="1" xfId="0" applyFont="1" applyFill="1" applyBorder="1" applyAlignment="1">
      <alignment wrapText="1"/>
    </xf>
    <xf numFmtId="4" fontId="2" fillId="0" borderId="0" xfId="0" applyNumberFormat="1" applyFont="1" applyFill="1"/>
    <xf numFmtId="4" fontId="0" fillId="0" borderId="0" xfId="1" applyNumberFormat="1" applyFont="1" applyFill="1" applyBorder="1"/>
    <xf numFmtId="0" fontId="1" fillId="0" borderId="0" xfId="0" applyFont="1" applyFill="1"/>
    <xf numFmtId="164" fontId="4" fillId="0" borderId="0" xfId="0" applyNumberFormat="1" applyFont="1" applyFill="1" applyAlignment="1"/>
    <xf numFmtId="10" fontId="0" fillId="0" borderId="0" xfId="0" applyNumberFormat="1" applyFill="1"/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/>
    <xf numFmtId="0" fontId="1" fillId="0" borderId="0" xfId="0" applyFont="1" applyFill="1" applyBorder="1"/>
    <xf numFmtId="164" fontId="1" fillId="0" borderId="0" xfId="1" applyFont="1" applyFill="1" applyAlignment="1"/>
    <xf numFmtId="0" fontId="1" fillId="0" borderId="0" xfId="0" applyFont="1" applyFill="1" applyAlignment="1"/>
    <xf numFmtId="165" fontId="1" fillId="0" borderId="0" xfId="0" applyNumberFormat="1" applyFont="1" applyFill="1"/>
    <xf numFmtId="43" fontId="0" fillId="0" borderId="0" xfId="0" applyNumberFormat="1" applyFill="1"/>
    <xf numFmtId="165" fontId="0" fillId="0" borderId="1" xfId="2" applyNumberFormat="1" applyFont="1" applyFill="1" applyBorder="1"/>
    <xf numFmtId="0" fontId="5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left" indent="1"/>
    </xf>
    <xf numFmtId="165" fontId="1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/>
    <xf numFmtId="165" fontId="10" fillId="0" borderId="0" xfId="0" applyNumberFormat="1" applyFont="1" applyFill="1"/>
    <xf numFmtId="0" fontId="11" fillId="0" borderId="0" xfId="0" applyFont="1"/>
    <xf numFmtId="0" fontId="9" fillId="0" borderId="0" xfId="0" applyFont="1" applyFill="1"/>
    <xf numFmtId="164" fontId="0" fillId="0" borderId="0" xfId="1" applyFont="1" applyFill="1"/>
    <xf numFmtId="0" fontId="10" fillId="0" borderId="0" xfId="0" applyFont="1" applyFill="1"/>
    <xf numFmtId="43" fontId="2" fillId="0" borderId="0" xfId="0" applyNumberFormat="1" applyFont="1" applyFill="1"/>
    <xf numFmtId="43" fontId="1" fillId="0" borderId="0" xfId="0" applyNumberFormat="1" applyFont="1" applyFill="1"/>
    <xf numFmtId="165" fontId="1" fillId="0" borderId="1" xfId="1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165" fontId="12" fillId="0" borderId="1" xfId="0" applyNumberFormat="1" applyFont="1" applyFill="1" applyBorder="1" applyAlignment="1"/>
    <xf numFmtId="166" fontId="2" fillId="0" borderId="0" xfId="0" applyNumberFormat="1" applyFont="1" applyFill="1"/>
    <xf numFmtId="164" fontId="2" fillId="0" borderId="0" xfId="1" applyFont="1" applyFill="1"/>
    <xf numFmtId="0" fontId="0" fillId="0" borderId="0" xfId="0" applyFont="1" applyFill="1"/>
    <xf numFmtId="164" fontId="2" fillId="0" borderId="0" xfId="0" applyNumberFormat="1" applyFont="1" applyFill="1"/>
    <xf numFmtId="165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left" wrapText="1"/>
    </xf>
    <xf numFmtId="165" fontId="1" fillId="0" borderId="1" xfId="1" applyNumberFormat="1" applyFont="1" applyFill="1" applyBorder="1" applyAlignment="1"/>
    <xf numFmtId="165" fontId="2" fillId="2" borderId="1" xfId="0" applyNumberFormat="1" applyFont="1" applyFill="1" applyBorder="1" applyAlignment="1"/>
    <xf numFmtId="165" fontId="1" fillId="2" borderId="1" xfId="0" applyNumberFormat="1" applyFont="1" applyFill="1" applyBorder="1" applyAlignment="1"/>
    <xf numFmtId="49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165" fontId="1" fillId="0" borderId="1" xfId="1" applyNumberFormat="1" applyFont="1" applyFill="1" applyBorder="1" applyAlignment="1"/>
    <xf numFmtId="165" fontId="1" fillId="2" borderId="1" xfId="0" applyNumberFormat="1" applyFont="1" applyFill="1" applyBorder="1" applyAlignment="1"/>
    <xf numFmtId="165" fontId="1" fillId="0" borderId="1" xfId="0" applyNumberFormat="1" applyFont="1" applyFill="1" applyBorder="1" applyAlignment="1"/>
    <xf numFmtId="0" fontId="0" fillId="0" borderId="1" xfId="0" applyFill="1" applyBorder="1" applyAlignment="1">
      <alignment horizontal="left" wrapText="1"/>
    </xf>
    <xf numFmtId="165" fontId="2" fillId="2" borderId="1" xfId="0" applyNumberFormat="1" applyFont="1" applyFill="1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AB48"/>
  <sheetViews>
    <sheetView zoomScaleNormal="100" workbookViewId="0">
      <selection sqref="A1:D39"/>
    </sheetView>
  </sheetViews>
  <sheetFormatPr defaultRowHeight="12.75" x14ac:dyDescent="0.2"/>
  <cols>
    <col min="1" max="1" width="54.28515625" style="1" customWidth="1"/>
    <col min="2" max="2" width="15" style="1" hidden="1" customWidth="1"/>
    <col min="3" max="4" width="15" style="1" bestFit="1" customWidth="1"/>
    <col min="5" max="6" width="14" style="1" hidden="1" customWidth="1"/>
    <col min="7" max="7" width="10.28515625" style="10" hidden="1" customWidth="1"/>
    <col min="8" max="8" width="11.7109375" style="1" hidden="1" customWidth="1"/>
    <col min="9" max="9" width="10.28515625" style="33" hidden="1" customWidth="1"/>
    <col min="10" max="10" width="9.7109375" style="33" hidden="1" customWidth="1"/>
    <col min="11" max="11" width="13.42578125" style="33" hidden="1" customWidth="1"/>
    <col min="12" max="12" width="0" style="1" hidden="1" customWidth="1"/>
    <col min="13" max="17" width="9.140625" style="1"/>
    <col min="18" max="18" width="32.5703125" style="1" bestFit="1" customWidth="1"/>
    <col min="19" max="19" width="11.28515625" style="1" bestFit="1" customWidth="1"/>
    <col min="20" max="20" width="10.28515625" style="1" bestFit="1" customWidth="1"/>
    <col min="21" max="23" width="14" style="1" bestFit="1" customWidth="1"/>
    <col min="24" max="25" width="9.140625" style="1"/>
    <col min="26" max="26" width="14" style="1" bestFit="1" customWidth="1"/>
    <col min="27" max="27" width="11.28515625" style="1" bestFit="1" customWidth="1"/>
    <col min="28" max="16384" width="9.140625" style="1"/>
  </cols>
  <sheetData>
    <row r="1" spans="1:17" x14ac:dyDescent="0.2">
      <c r="A1" s="68" t="s">
        <v>0</v>
      </c>
      <c r="B1" s="68"/>
      <c r="C1" s="68"/>
    </row>
    <row r="2" spans="1:17" x14ac:dyDescent="0.2">
      <c r="A2" s="68" t="s">
        <v>1</v>
      </c>
      <c r="B2" s="68"/>
      <c r="C2" s="68"/>
    </row>
    <row r="3" spans="1:17" x14ac:dyDescent="0.2">
      <c r="A3" s="68" t="s">
        <v>2</v>
      </c>
      <c r="B3" s="68"/>
      <c r="C3" s="68"/>
    </row>
    <row r="5" spans="1:17" x14ac:dyDescent="0.2">
      <c r="A5" s="2" t="s">
        <v>32</v>
      </c>
      <c r="B5" s="2"/>
      <c r="C5" s="2"/>
      <c r="D5" s="2"/>
    </row>
    <row r="6" spans="1:17" x14ac:dyDescent="0.2">
      <c r="A6" s="5" t="s">
        <v>65</v>
      </c>
      <c r="B6" s="5"/>
      <c r="C6" s="5"/>
      <c r="D6" s="5"/>
    </row>
    <row r="8" spans="1:17" x14ac:dyDescent="0.2">
      <c r="A8" s="8" t="s">
        <v>5</v>
      </c>
      <c r="B8" s="11">
        <v>2012</v>
      </c>
      <c r="C8" s="11" t="s">
        <v>53</v>
      </c>
      <c r="D8" s="11" t="s">
        <v>64</v>
      </c>
    </row>
    <row r="9" spans="1:17" x14ac:dyDescent="0.2">
      <c r="A9" s="8"/>
      <c r="B9" s="8"/>
      <c r="C9" s="8"/>
      <c r="D9" s="8"/>
    </row>
    <row r="10" spans="1:17" x14ac:dyDescent="0.2">
      <c r="A10" s="11" t="s">
        <v>33</v>
      </c>
      <c r="B10" s="21"/>
      <c r="C10" s="21"/>
      <c r="D10" s="21"/>
    </row>
    <row r="11" spans="1:17" x14ac:dyDescent="0.2">
      <c r="A11" s="8" t="s">
        <v>34</v>
      </c>
      <c r="B11" s="21">
        <v>21795926</v>
      </c>
      <c r="C11" s="21">
        <v>25023152.300000001</v>
      </c>
      <c r="D11" s="21">
        <v>25118597.149999999</v>
      </c>
      <c r="E11" s="48" t="s">
        <v>63</v>
      </c>
      <c r="F11" s="14"/>
      <c r="I11" s="33">
        <f>C11/$C$15</f>
        <v>0.36599330005740888</v>
      </c>
      <c r="J11" s="33">
        <f>D11/$D$15</f>
        <v>0.39878684593807751</v>
      </c>
      <c r="K11" s="33">
        <f>D11/C11-100%</f>
        <v>3.8142616428065157E-3</v>
      </c>
      <c r="Q11" s="16"/>
    </row>
    <row r="12" spans="1:17" x14ac:dyDescent="0.2">
      <c r="A12" s="8" t="s">
        <v>35</v>
      </c>
      <c r="B12" s="21">
        <v>45951218</v>
      </c>
      <c r="C12" s="41">
        <v>26034158.999999996</v>
      </c>
      <c r="D12" s="41">
        <v>30546116.57</v>
      </c>
      <c r="E12" s="48" t="s">
        <v>62</v>
      </c>
      <c r="I12" s="33">
        <f t="shared" ref="I12:I15" si="0">C12/$C$15</f>
        <v>0.38078047291544836</v>
      </c>
      <c r="J12" s="33">
        <f t="shared" ref="J12:J15" si="1">D12/$D$15</f>
        <v>0.48495500803105751</v>
      </c>
      <c r="K12" s="33">
        <f t="shared" ref="K12:K15" si="2">D12/C12-100%</f>
        <v>0.17330913474101495</v>
      </c>
    </row>
    <row r="13" spans="1:17" x14ac:dyDescent="0.2">
      <c r="A13" s="8" t="s">
        <v>36</v>
      </c>
      <c r="B13" s="21">
        <v>10</v>
      </c>
      <c r="C13" s="21">
        <v>10</v>
      </c>
      <c r="D13" s="21">
        <v>10</v>
      </c>
      <c r="E13" s="20"/>
      <c r="I13" s="33">
        <f t="shared" si="0"/>
        <v>1.4626186807703234E-7</v>
      </c>
      <c r="J13" s="33">
        <f t="shared" si="1"/>
        <v>1.5876159148405209E-7</v>
      </c>
      <c r="K13" s="33">
        <f t="shared" si="2"/>
        <v>0</v>
      </c>
    </row>
    <row r="14" spans="1:17" x14ac:dyDescent="0.2">
      <c r="A14" s="34" t="s">
        <v>37</v>
      </c>
      <c r="B14" s="21">
        <v>6120948</v>
      </c>
      <c r="C14" s="21">
        <v>17313198.860000003</v>
      </c>
      <c r="D14" s="21">
        <v>7322803.0899999999</v>
      </c>
      <c r="E14" s="49" t="s">
        <v>61</v>
      </c>
      <c r="I14" s="33">
        <f t="shared" si="0"/>
        <v>0.25322608076527475</v>
      </c>
      <c r="J14" s="33">
        <f t="shared" si="1"/>
        <v>0.11625798726927344</v>
      </c>
      <c r="K14" s="33">
        <f t="shared" si="2"/>
        <v>-0.57703927799741117</v>
      </c>
    </row>
    <row r="15" spans="1:17" x14ac:dyDescent="0.2">
      <c r="A15" s="22" t="s">
        <v>38</v>
      </c>
      <c r="B15" s="23">
        <v>73868102</v>
      </c>
      <c r="C15" s="23">
        <v>68370520.159999996</v>
      </c>
      <c r="D15" s="23">
        <v>62987526.810000002</v>
      </c>
      <c r="E15" s="16">
        <v>74555695.959999993</v>
      </c>
      <c r="F15" s="16">
        <f>D15-E15</f>
        <v>-11568169.149999991</v>
      </c>
      <c r="G15" s="10">
        <v>39750</v>
      </c>
      <c r="H15" s="31" t="s">
        <v>54</v>
      </c>
      <c r="I15" s="33">
        <f t="shared" si="0"/>
        <v>1</v>
      </c>
      <c r="J15" s="33">
        <f t="shared" si="1"/>
        <v>1</v>
      </c>
      <c r="K15" s="33">
        <f t="shared" si="2"/>
        <v>-7.8732666321724154E-2</v>
      </c>
    </row>
    <row r="16" spans="1:17" x14ac:dyDescent="0.2">
      <c r="A16" s="15" t="s">
        <v>39</v>
      </c>
      <c r="B16" s="21">
        <v>121950600</v>
      </c>
      <c r="C16" s="21">
        <v>121950600</v>
      </c>
      <c r="D16" s="21">
        <v>121950600</v>
      </c>
      <c r="G16" s="30">
        <v>-59682</v>
      </c>
    </row>
    <row r="17" spans="1:28" x14ac:dyDescent="0.2">
      <c r="A17" s="15" t="s">
        <v>40</v>
      </c>
      <c r="B17" s="21">
        <v>10003133</v>
      </c>
      <c r="C17" s="21">
        <v>10003133</v>
      </c>
      <c r="D17" s="21">
        <v>10003133</v>
      </c>
      <c r="G17" s="30">
        <v>10</v>
      </c>
      <c r="H17" s="31" t="s">
        <v>55</v>
      </c>
    </row>
    <row r="18" spans="1:28" x14ac:dyDescent="0.2">
      <c r="A18" s="1" t="s">
        <v>42</v>
      </c>
      <c r="B18" s="21">
        <v>0</v>
      </c>
      <c r="C18" s="21">
        <v>419277.3</v>
      </c>
      <c r="D18" s="21">
        <v>514722.14999999851</v>
      </c>
      <c r="G18" s="29">
        <f>SUM(G15:G17)</f>
        <v>-19922</v>
      </c>
      <c r="H18" s="16">
        <f>F15-G18</f>
        <v>-11548247.149999991</v>
      </c>
    </row>
    <row r="19" spans="1:28" x14ac:dyDescent="0.2">
      <c r="A19" s="15" t="s">
        <v>41</v>
      </c>
      <c r="B19" s="21">
        <v>-31739957</v>
      </c>
      <c r="C19" s="21">
        <v>-31739957</v>
      </c>
      <c r="D19" s="21">
        <v>-31739957</v>
      </c>
    </row>
    <row r="20" spans="1:28" x14ac:dyDescent="0.2">
      <c r="A20" s="15" t="s">
        <v>43</v>
      </c>
      <c r="B20" s="21">
        <v>-45447389</v>
      </c>
      <c r="C20" s="56">
        <v>-32941866</v>
      </c>
      <c r="D20" s="56">
        <v>-35649161.75</v>
      </c>
      <c r="E20" s="16"/>
    </row>
    <row r="21" spans="1:28" x14ac:dyDescent="0.2">
      <c r="A21" s="15" t="s">
        <v>21</v>
      </c>
      <c r="B21" s="21">
        <v>13785694</v>
      </c>
      <c r="C21" s="56">
        <v>189031.18999999948</v>
      </c>
      <c r="D21" s="56">
        <v>-3257563.3397599384</v>
      </c>
    </row>
    <row r="22" spans="1:28" x14ac:dyDescent="0.2">
      <c r="A22" s="11" t="s">
        <v>44</v>
      </c>
      <c r="B22" s="21">
        <v>68552081</v>
      </c>
      <c r="C22" s="21">
        <v>67880218.489999995</v>
      </c>
      <c r="D22" s="21">
        <v>61821773.060240068</v>
      </c>
      <c r="E22" s="16"/>
      <c r="F22" s="16"/>
      <c r="I22" s="33">
        <f>C22/C26</f>
        <v>0.99282874979307967</v>
      </c>
      <c r="J22" s="33">
        <f>D22/D26</f>
        <v>0.98149230419746158</v>
      </c>
      <c r="K22" s="33">
        <f t="shared" ref="K22" si="3">D22/C22-100%</f>
        <v>-8.9252002491012172E-2</v>
      </c>
    </row>
    <row r="23" spans="1:28" x14ac:dyDescent="0.2">
      <c r="A23" s="15" t="s">
        <v>45</v>
      </c>
      <c r="B23" s="21">
        <v>171277</v>
      </c>
      <c r="C23" s="21">
        <v>171066.61</v>
      </c>
      <c r="D23" s="21">
        <v>945021.49</v>
      </c>
      <c r="M23" s="20"/>
      <c r="N23" s="31"/>
    </row>
    <row r="24" spans="1:28" x14ac:dyDescent="0.2">
      <c r="A24" s="15" t="s">
        <v>46</v>
      </c>
      <c r="B24" s="21">
        <v>5144744</v>
      </c>
      <c r="C24" s="21">
        <v>319235.5</v>
      </c>
      <c r="D24" s="21">
        <v>220732.5</v>
      </c>
      <c r="N24" s="31"/>
      <c r="O24" s="31"/>
    </row>
    <row r="25" spans="1:28" x14ac:dyDescent="0.2">
      <c r="A25" s="11" t="s">
        <v>47</v>
      </c>
      <c r="B25" s="23">
        <v>5316021</v>
      </c>
      <c r="C25" s="23">
        <v>490302.11</v>
      </c>
      <c r="D25" s="23">
        <v>1165753.99</v>
      </c>
      <c r="E25" s="16">
        <v>3343243</v>
      </c>
      <c r="F25" s="26">
        <f>E25-D25</f>
        <v>2177489.0099999998</v>
      </c>
      <c r="G25" s="10">
        <v>2232</v>
      </c>
      <c r="H25" s="31" t="s">
        <v>56</v>
      </c>
      <c r="I25" s="33">
        <f>C25/C26</f>
        <v>7.1712502069203208E-3</v>
      </c>
      <c r="J25" s="33">
        <f>D25/D26</f>
        <v>1.8507695802538367E-2</v>
      </c>
      <c r="K25" s="33">
        <f t="shared" ref="K25" si="4">D25/C25-100%</f>
        <v>1.3776238490998947</v>
      </c>
    </row>
    <row r="26" spans="1:28" x14ac:dyDescent="0.2">
      <c r="A26" s="11" t="s">
        <v>48</v>
      </c>
      <c r="B26" s="23">
        <v>73868102</v>
      </c>
      <c r="C26" s="23">
        <v>68370520.599999994</v>
      </c>
      <c r="D26" s="23">
        <v>62987527.05024007</v>
      </c>
      <c r="E26" s="16"/>
      <c r="G26" s="10">
        <v>5556</v>
      </c>
      <c r="H26" s="31" t="s">
        <v>57</v>
      </c>
    </row>
    <row r="27" spans="1:28" x14ac:dyDescent="0.2">
      <c r="A27" s="11" t="s">
        <v>49</v>
      </c>
      <c r="B27" s="21">
        <v>68552081</v>
      </c>
      <c r="C27" s="21">
        <v>67880218.049999997</v>
      </c>
      <c r="D27" s="21">
        <v>61821772.82</v>
      </c>
      <c r="E27" s="21">
        <v>71212452.75</v>
      </c>
      <c r="F27" s="16">
        <f>E27-D27</f>
        <v>9390679.9299999997</v>
      </c>
      <c r="G27" s="10">
        <f>217+150</f>
        <v>367</v>
      </c>
      <c r="H27" s="31" t="s">
        <v>60</v>
      </c>
    </row>
    <row r="28" spans="1:28" x14ac:dyDescent="0.2">
      <c r="A28" s="11" t="s">
        <v>50</v>
      </c>
      <c r="B28" s="24">
        <v>112.42598396399853</v>
      </c>
      <c r="C28" s="24">
        <v>111.32412312854549</v>
      </c>
      <c r="D28" s="24">
        <v>101.38822247697018</v>
      </c>
      <c r="E28" s="24">
        <f>E27/609753</f>
        <v>116.78901579820025</v>
      </c>
      <c r="F28" s="26"/>
      <c r="G28" s="10">
        <f>31607-3318.41-22371.14</f>
        <v>5917.4500000000007</v>
      </c>
      <c r="H28" s="31"/>
      <c r="N28" s="16"/>
      <c r="X28" s="31"/>
      <c r="Y28" s="31"/>
      <c r="Z28" s="31"/>
    </row>
    <row r="29" spans="1:28" x14ac:dyDescent="0.2">
      <c r="A29" s="2"/>
      <c r="E29" s="26"/>
      <c r="G29" s="29">
        <f>SUM(G25:G28)</f>
        <v>14072.45</v>
      </c>
      <c r="H29" s="26">
        <f>F25+G29</f>
        <v>2191561.46</v>
      </c>
      <c r="U29" s="40"/>
      <c r="V29" s="40"/>
      <c r="W29" s="54"/>
      <c r="X29" s="54"/>
      <c r="Y29" s="54"/>
      <c r="Z29" s="54"/>
      <c r="AA29" s="16"/>
      <c r="AB29" s="40"/>
    </row>
    <row r="30" spans="1:28" x14ac:dyDescent="0.2">
      <c r="A30" s="25" t="s">
        <v>51</v>
      </c>
      <c r="D30" s="16"/>
      <c r="E30" s="16"/>
      <c r="F30" s="27"/>
      <c r="M30" s="16"/>
      <c r="R30" s="2"/>
      <c r="S30" s="2"/>
      <c r="Z30" s="21"/>
    </row>
    <row r="31" spans="1:28" x14ac:dyDescent="0.2">
      <c r="A31" s="2"/>
      <c r="D31" s="16"/>
      <c r="E31" s="10"/>
      <c r="F31" s="10"/>
      <c r="R31" s="16"/>
      <c r="S31" s="16"/>
      <c r="T31" s="27"/>
      <c r="U31" s="10"/>
      <c r="W31" s="33"/>
      <c r="X31" s="33"/>
      <c r="Y31" s="33"/>
      <c r="Z31" s="40"/>
      <c r="AA31" s="16"/>
    </row>
    <row r="32" spans="1:28" x14ac:dyDescent="0.2">
      <c r="B32" s="18"/>
      <c r="C32" s="19"/>
      <c r="D32" s="32"/>
      <c r="E32" s="10"/>
      <c r="F32" s="10">
        <f>609753*4.75</f>
        <v>2896326.75</v>
      </c>
    </row>
    <row r="33" spans="1:20" ht="15.75" x14ac:dyDescent="0.25">
      <c r="A33" s="42" t="s">
        <v>26</v>
      </c>
      <c r="C33" s="42" t="s">
        <v>27</v>
      </c>
      <c r="E33" s="10"/>
      <c r="R33" s="2"/>
      <c r="S33" s="2"/>
    </row>
    <row r="34" spans="1:20" ht="15.75" x14ac:dyDescent="0.25">
      <c r="A34" s="43" t="s">
        <v>28</v>
      </c>
      <c r="C34" s="43" t="s">
        <v>66</v>
      </c>
      <c r="D34" s="44"/>
      <c r="E34" s="10"/>
      <c r="F34" s="40"/>
    </row>
    <row r="35" spans="1:20" ht="15.75" x14ac:dyDescent="0.25">
      <c r="A35" s="43" t="s">
        <v>29</v>
      </c>
      <c r="C35" s="43" t="s">
        <v>30</v>
      </c>
      <c r="D35" s="45"/>
      <c r="E35" s="10"/>
    </row>
    <row r="36" spans="1:20" ht="15.75" x14ac:dyDescent="0.25">
      <c r="A36" s="43" t="s">
        <v>31</v>
      </c>
      <c r="B36" s="18"/>
      <c r="C36" s="46"/>
      <c r="D36" s="46"/>
      <c r="E36" s="10"/>
      <c r="R36" s="2"/>
      <c r="S36" s="60"/>
    </row>
    <row r="37" spans="1:20" x14ac:dyDescent="0.2">
      <c r="B37" s="18"/>
      <c r="C37" s="19"/>
      <c r="D37" s="19"/>
      <c r="E37" s="29"/>
      <c r="F37" s="26"/>
      <c r="S37" s="2"/>
    </row>
    <row r="38" spans="1:20" x14ac:dyDescent="0.2">
      <c r="B38" s="18"/>
      <c r="C38" s="19"/>
      <c r="D38" s="19"/>
      <c r="S38" s="59"/>
    </row>
    <row r="39" spans="1:20" x14ac:dyDescent="0.2">
      <c r="S39" s="60"/>
      <c r="T39" s="40"/>
    </row>
    <row r="40" spans="1:20" x14ac:dyDescent="0.2">
      <c r="A40" s="14"/>
    </row>
    <row r="43" spans="1:20" x14ac:dyDescent="0.2">
      <c r="R43" s="61"/>
      <c r="S43" s="54"/>
      <c r="T43" s="40"/>
    </row>
    <row r="44" spans="1:20" x14ac:dyDescent="0.2">
      <c r="R44" s="61"/>
      <c r="S44" s="62"/>
    </row>
    <row r="45" spans="1:20" x14ac:dyDescent="0.2">
      <c r="S45" s="40"/>
      <c r="T45" s="40"/>
    </row>
    <row r="46" spans="1:20" x14ac:dyDescent="0.2">
      <c r="R46" s="61"/>
      <c r="S46" s="52"/>
    </row>
    <row r="47" spans="1:20" x14ac:dyDescent="0.2">
      <c r="R47" s="61"/>
      <c r="S47" s="52"/>
    </row>
    <row r="48" spans="1:20" x14ac:dyDescent="0.2">
      <c r="S48" s="40"/>
    </row>
  </sheetData>
  <mergeCells count="3">
    <mergeCell ref="A1:C1"/>
    <mergeCell ref="A2:C2"/>
    <mergeCell ref="A3:C3"/>
  </mergeCells>
  <pageMargins left="0.75" right="0.75" top="1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AI39"/>
  <sheetViews>
    <sheetView tabSelected="1" zoomScaleNormal="100" workbookViewId="0">
      <selection sqref="A1:D40"/>
    </sheetView>
  </sheetViews>
  <sheetFormatPr defaultRowHeight="12.75" x14ac:dyDescent="0.2"/>
  <cols>
    <col min="1" max="1" width="50.7109375" style="1" customWidth="1"/>
    <col min="2" max="2" width="11.5703125" style="37" hidden="1" customWidth="1"/>
    <col min="3" max="4" width="11.5703125" style="38" bestFit="1" customWidth="1"/>
    <col min="5" max="5" width="14" style="1" hidden="1" customWidth="1"/>
    <col min="6" max="6" width="10.28515625" style="1" hidden="1" customWidth="1"/>
    <col min="7" max="8" width="0" style="1" hidden="1" customWidth="1"/>
    <col min="9" max="9" width="20.42578125" style="1" hidden="1" customWidth="1"/>
    <col min="10" max="10" width="14" style="1" hidden="1" customWidth="1"/>
    <col min="11" max="29" width="0" style="1" hidden="1" customWidth="1"/>
    <col min="30" max="30" width="2.140625" style="1" customWidth="1"/>
    <col min="31" max="31" width="9.140625" style="1"/>
    <col min="32" max="32" width="10.28515625" style="1" bestFit="1" customWidth="1"/>
    <col min="33" max="33" width="9.140625" style="1"/>
    <col min="34" max="34" width="11.5703125" style="1" customWidth="1"/>
    <col min="35" max="35" width="10.28515625" style="1" bestFit="1" customWidth="1"/>
    <col min="36" max="16384" width="9.140625" style="1"/>
  </cols>
  <sheetData>
    <row r="1" spans="1:35" x14ac:dyDescent="0.2">
      <c r="A1" s="68" t="s">
        <v>0</v>
      </c>
      <c r="B1" s="68"/>
      <c r="C1" s="68"/>
      <c r="D1" s="1"/>
    </row>
    <row r="2" spans="1:35" ht="15.75" x14ac:dyDescent="0.25">
      <c r="A2" s="68" t="s">
        <v>1</v>
      </c>
      <c r="B2" s="68"/>
      <c r="C2" s="68"/>
      <c r="D2" s="1"/>
      <c r="I2" s="50" t="s">
        <v>67</v>
      </c>
    </row>
    <row r="3" spans="1:35" x14ac:dyDescent="0.2">
      <c r="A3" s="68" t="s">
        <v>2</v>
      </c>
      <c r="B3" s="68"/>
      <c r="C3" s="68"/>
      <c r="D3" s="1"/>
      <c r="I3" s="51"/>
    </row>
    <row r="4" spans="1:35" x14ac:dyDescent="0.2">
      <c r="I4" s="51" t="s">
        <v>68</v>
      </c>
      <c r="J4" s="31" t="s">
        <v>69</v>
      </c>
      <c r="K4" s="31" t="s">
        <v>70</v>
      </c>
      <c r="L4" s="31" t="s">
        <v>71</v>
      </c>
    </row>
    <row r="5" spans="1:35" x14ac:dyDescent="0.2">
      <c r="A5" s="2" t="s">
        <v>3</v>
      </c>
      <c r="B5" s="3" t="s">
        <v>4</v>
      </c>
      <c r="C5" s="4"/>
      <c r="D5" s="4"/>
      <c r="I5" s="51"/>
    </row>
    <row r="6" spans="1:35" x14ac:dyDescent="0.2">
      <c r="A6" s="5" t="s">
        <v>65</v>
      </c>
      <c r="B6" s="6"/>
      <c r="C6" s="7"/>
      <c r="D6" s="7"/>
      <c r="I6" s="31" t="s">
        <v>72</v>
      </c>
      <c r="J6" s="1">
        <f>609753</f>
        <v>609753</v>
      </c>
    </row>
    <row r="7" spans="1:35" x14ac:dyDescent="0.2">
      <c r="I7" s="53" t="s">
        <v>73</v>
      </c>
      <c r="J7" s="1">
        <v>69</v>
      </c>
    </row>
    <row r="8" spans="1:35" x14ac:dyDescent="0.2">
      <c r="A8" s="8" t="s">
        <v>5</v>
      </c>
      <c r="B8" s="9">
        <v>2012</v>
      </c>
      <c r="C8" s="9" t="s">
        <v>52</v>
      </c>
      <c r="D8" s="9" t="s">
        <v>64</v>
      </c>
      <c r="E8" s="10"/>
      <c r="J8" s="52">
        <f>J6*J7</f>
        <v>42072957</v>
      </c>
      <c r="AE8" s="31"/>
    </row>
    <row r="9" spans="1:35" x14ac:dyDescent="0.2">
      <c r="A9" s="69"/>
      <c r="B9" s="69"/>
      <c r="C9" s="69"/>
      <c r="D9" s="1"/>
      <c r="J9" s="1">
        <v>1000000</v>
      </c>
    </row>
    <row r="10" spans="1:35" x14ac:dyDescent="0.2">
      <c r="A10" s="11" t="s">
        <v>6</v>
      </c>
      <c r="B10" s="12">
        <v>8781029</v>
      </c>
      <c r="C10" s="13">
        <v>1231134.1299999999</v>
      </c>
      <c r="D10" s="13">
        <v>19775156.170000002</v>
      </c>
      <c r="J10" s="54">
        <f>J8/J9</f>
        <v>42.072957000000002</v>
      </c>
    </row>
    <row r="11" spans="1:35" x14ac:dyDescent="0.2">
      <c r="A11" s="8" t="s">
        <v>7</v>
      </c>
      <c r="B11" s="65">
        <v>3282389</v>
      </c>
      <c r="C11" s="67">
        <v>8227.44</v>
      </c>
      <c r="D11" s="63">
        <v>296363.15000000002</v>
      </c>
      <c r="E11" s="31"/>
      <c r="F11" s="31" t="s">
        <v>74</v>
      </c>
    </row>
    <row r="12" spans="1:35" x14ac:dyDescent="0.2">
      <c r="A12" s="8" t="s">
        <v>8</v>
      </c>
      <c r="B12" s="65">
        <v>36093</v>
      </c>
      <c r="C12" s="67">
        <v>211938.37</v>
      </c>
      <c r="D12" s="63">
        <v>281966.40000000002</v>
      </c>
      <c r="E12" s="31"/>
      <c r="F12" s="31" t="s">
        <v>75</v>
      </c>
    </row>
    <row r="13" spans="1:35" ht="12.75" customHeight="1" x14ac:dyDescent="0.2">
      <c r="A13" s="70" t="s">
        <v>9</v>
      </c>
      <c r="B13" s="71">
        <v>0</v>
      </c>
      <c r="C13" s="72">
        <v>0</v>
      </c>
      <c r="D13" s="73">
        <v>0</v>
      </c>
    </row>
    <row r="14" spans="1:35" x14ac:dyDescent="0.2">
      <c r="A14" s="70"/>
      <c r="B14" s="71"/>
      <c r="C14" s="72"/>
      <c r="D14" s="73"/>
    </row>
    <row r="15" spans="1:35" x14ac:dyDescent="0.2">
      <c r="A15" s="64" t="s">
        <v>58</v>
      </c>
      <c r="B15" s="65"/>
      <c r="C15" s="67">
        <v>28865.05</v>
      </c>
      <c r="D15" s="63">
        <v>8520113.5700000003</v>
      </c>
      <c r="F15" s="31" t="s">
        <v>76</v>
      </c>
      <c r="AH15" s="16"/>
    </row>
    <row r="16" spans="1:35" x14ac:dyDescent="0.2">
      <c r="A16" s="35" t="s">
        <v>11</v>
      </c>
      <c r="B16" s="65"/>
      <c r="C16" s="67">
        <v>982103.27</v>
      </c>
      <c r="D16" s="63">
        <v>10676713.050000001</v>
      </c>
      <c r="F16" s="31" t="s">
        <v>77</v>
      </c>
      <c r="AF16" s="31"/>
      <c r="AI16" s="27"/>
    </row>
    <row r="17" spans="1:33" ht="12.75" customHeight="1" x14ac:dyDescent="0.2">
      <c r="A17" s="70" t="s">
        <v>10</v>
      </c>
      <c r="B17" s="71">
        <v>5462547</v>
      </c>
      <c r="C17" s="75">
        <v>0</v>
      </c>
      <c r="D17" s="73"/>
    </row>
    <row r="18" spans="1:33" x14ac:dyDescent="0.2">
      <c r="A18" s="74"/>
      <c r="B18" s="71"/>
      <c r="C18" s="75"/>
      <c r="D18" s="73"/>
    </row>
    <row r="19" spans="1:33" x14ac:dyDescent="0.2">
      <c r="A19" s="11" t="s">
        <v>12</v>
      </c>
      <c r="B19" s="12">
        <v>2400373</v>
      </c>
      <c r="C19" s="66">
        <v>2719885.5900000003</v>
      </c>
      <c r="D19" s="13">
        <v>14629287.609999999</v>
      </c>
    </row>
    <row r="20" spans="1:33" x14ac:dyDescent="0.2">
      <c r="A20" s="35" t="s">
        <v>13</v>
      </c>
      <c r="B20" s="65">
        <v>2252836</v>
      </c>
      <c r="C20" s="67">
        <v>1777649.78</v>
      </c>
      <c r="D20" s="63">
        <v>3094653.1599999997</v>
      </c>
      <c r="F20" s="31" t="s">
        <v>78</v>
      </c>
    </row>
    <row r="21" spans="1:33" s="31" customFormat="1" ht="25.5" customHeight="1" x14ac:dyDescent="0.2">
      <c r="A21" s="35" t="s">
        <v>14</v>
      </c>
      <c r="B21" s="65">
        <v>147537</v>
      </c>
      <c r="C21" s="67">
        <v>938174.25</v>
      </c>
      <c r="D21" s="58">
        <v>3903023.61</v>
      </c>
      <c r="E21" s="1"/>
      <c r="F21" s="36" t="s">
        <v>79</v>
      </c>
      <c r="AG21" s="55"/>
    </row>
    <row r="22" spans="1:33" s="31" customFormat="1" ht="14.25" customHeight="1" x14ac:dyDescent="0.2">
      <c r="A22" s="28" t="s">
        <v>59</v>
      </c>
      <c r="B22" s="65"/>
      <c r="C22" s="67">
        <v>4061.56</v>
      </c>
      <c r="D22" s="63">
        <v>7631610.8399999999</v>
      </c>
      <c r="E22" s="1"/>
      <c r="F22" s="36" t="s">
        <v>80</v>
      </c>
      <c r="AF22" s="39"/>
    </row>
    <row r="23" spans="1:33" ht="25.5" x14ac:dyDescent="0.2">
      <c r="A23" s="28" t="s">
        <v>15</v>
      </c>
      <c r="B23" s="65">
        <v>0</v>
      </c>
      <c r="C23" s="67">
        <v>0</v>
      </c>
      <c r="D23" s="63">
        <v>8403431.8997599408</v>
      </c>
      <c r="F23" s="36" t="s">
        <v>81</v>
      </c>
    </row>
    <row r="24" spans="1:33" ht="25.5" customHeight="1" x14ac:dyDescent="0.2">
      <c r="A24" s="35" t="s">
        <v>16</v>
      </c>
      <c r="B24" s="65">
        <v>0</v>
      </c>
      <c r="C24" s="66">
        <v>268849.16962300002</v>
      </c>
      <c r="D24" s="63">
        <v>0</v>
      </c>
      <c r="E24" s="31"/>
      <c r="F24" s="31"/>
    </row>
    <row r="25" spans="1:33" x14ac:dyDescent="0.2">
      <c r="A25" s="11" t="s">
        <v>17</v>
      </c>
      <c r="B25" s="63">
        <v>6380656</v>
      </c>
      <c r="C25" s="57">
        <v>-1757600.6296230005</v>
      </c>
      <c r="D25" s="47">
        <v>-3257563.3397599384</v>
      </c>
      <c r="E25" s="31"/>
      <c r="F25" s="39">
        <f>D16-D21</f>
        <v>6773689.4400000013</v>
      </c>
    </row>
    <row r="26" spans="1:33" x14ac:dyDescent="0.2">
      <c r="A26" s="35" t="s">
        <v>18</v>
      </c>
      <c r="B26" s="65"/>
      <c r="C26" s="57"/>
      <c r="D26" s="47"/>
    </row>
    <row r="27" spans="1:33" x14ac:dyDescent="0.2">
      <c r="A27" s="11" t="s">
        <v>19</v>
      </c>
      <c r="B27" s="63">
        <v>6380656</v>
      </c>
      <c r="C27" s="57">
        <v>-1757600.6296230005</v>
      </c>
      <c r="D27" s="47">
        <v>-3257563.3397599384</v>
      </c>
    </row>
    <row r="28" spans="1:33" x14ac:dyDescent="0.2">
      <c r="A28" s="11" t="s">
        <v>20</v>
      </c>
      <c r="B28" s="13">
        <v>0</v>
      </c>
      <c r="C28" s="66">
        <v>0</v>
      </c>
      <c r="D28" s="13">
        <v>0</v>
      </c>
    </row>
    <row r="29" spans="1:33" x14ac:dyDescent="0.2">
      <c r="A29" s="11" t="s">
        <v>21</v>
      </c>
      <c r="B29" s="13">
        <v>6380656</v>
      </c>
      <c r="C29" s="66">
        <v>-1757600.6296230005</v>
      </c>
      <c r="D29" s="13">
        <v>-3257563.3397599384</v>
      </c>
    </row>
    <row r="30" spans="1:33" x14ac:dyDescent="0.2">
      <c r="A30" s="11" t="s">
        <v>22</v>
      </c>
      <c r="B30" s="65"/>
      <c r="C30" s="67"/>
      <c r="D30" s="63"/>
      <c r="E30" s="10"/>
    </row>
    <row r="31" spans="1:33" x14ac:dyDescent="0.2">
      <c r="A31" s="8" t="s">
        <v>23</v>
      </c>
      <c r="B31" s="63">
        <v>10.464328998791315</v>
      </c>
      <c r="C31" s="67">
        <v>-2.8824796755784727</v>
      </c>
      <c r="D31" s="63">
        <v>-5.3424310167558637</v>
      </c>
      <c r="E31" s="17"/>
    </row>
    <row r="32" spans="1:33" x14ac:dyDescent="0.2">
      <c r="A32" s="35" t="s">
        <v>24</v>
      </c>
      <c r="B32" s="63">
        <v>10.464328998791315</v>
      </c>
      <c r="C32" s="67">
        <v>-2.8824796755784727</v>
      </c>
      <c r="D32" s="63">
        <v>-5.3424310167558637</v>
      </c>
    </row>
    <row r="34" spans="1:5" x14ac:dyDescent="0.2">
      <c r="A34" s="31" t="s">
        <v>25</v>
      </c>
    </row>
    <row r="35" spans="1:5" x14ac:dyDescent="0.2">
      <c r="E35" s="20"/>
    </row>
    <row r="36" spans="1:5" ht="15.75" x14ac:dyDescent="0.25">
      <c r="A36" s="42" t="s">
        <v>26</v>
      </c>
      <c r="C36" s="42" t="s">
        <v>27</v>
      </c>
      <c r="D36" s="1"/>
    </row>
    <row r="37" spans="1:5" ht="15.75" x14ac:dyDescent="0.25">
      <c r="A37" s="43" t="s">
        <v>28</v>
      </c>
      <c r="C37" s="43" t="s">
        <v>66</v>
      </c>
      <c r="D37" s="44"/>
    </row>
    <row r="38" spans="1:5" ht="15.75" x14ac:dyDescent="0.25">
      <c r="A38" s="43" t="s">
        <v>29</v>
      </c>
      <c r="C38" s="43" t="s">
        <v>30</v>
      </c>
      <c r="D38" s="45"/>
    </row>
    <row r="39" spans="1:5" ht="15.75" x14ac:dyDescent="0.25">
      <c r="A39" s="43" t="s">
        <v>31</v>
      </c>
      <c r="C39" s="46"/>
      <c r="D39" s="46"/>
    </row>
  </sheetData>
  <mergeCells count="12">
    <mergeCell ref="D13:D14"/>
    <mergeCell ref="A17:A18"/>
    <mergeCell ref="B17:B18"/>
    <mergeCell ref="C17:C18"/>
    <mergeCell ref="D17:D18"/>
    <mergeCell ref="A1:C1"/>
    <mergeCell ref="A2:C2"/>
    <mergeCell ref="A3:C3"/>
    <mergeCell ref="A9:C9"/>
    <mergeCell ref="A13:A14"/>
    <mergeCell ref="B13:B14"/>
    <mergeCell ref="C13:C14"/>
  </mergeCells>
  <pageMargins left="0.75" right="0.75" top="1" bottom="1" header="0.5" footer="0.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Situatia pozititei financiare</vt:lpstr>
      <vt:lpstr>Situatia rezultatului global</vt:lpstr>
      <vt:lpstr>'Situatia pozititei financiare'!Print_Area</vt:lpstr>
      <vt:lpstr>'Situatia rezultatului global'!Print_Area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stk06</dc:creator>
  <cp:lastModifiedBy>stk06</cp:lastModifiedBy>
  <cp:lastPrinted>2015-11-12T12:23:42Z</cp:lastPrinted>
  <dcterms:created xsi:type="dcterms:W3CDTF">2014-02-11T09:43:51Z</dcterms:created>
  <dcterms:modified xsi:type="dcterms:W3CDTF">2015-11-12T12:23:44Z</dcterms:modified>
</cp:coreProperties>
</file>